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T-FS6\PlanDevTran\TransportationPlanning\WMPO ENGINEERING\FED DA FUNDS\APPLICATIONS\FY 26 STBGP\Final Application Documents\"/>
    </mc:Choice>
  </mc:AlternateContent>
  <xr:revisionPtr revIDLastSave="0" documentId="13_ncr:1_{D197D438-35E3-4B38-97F2-A60195E53FA0}" xr6:coauthVersionLast="47" xr6:coauthVersionMax="47" xr10:uidLastSave="{00000000-0000-0000-0000-000000000000}"/>
  <workbookProtection workbookAlgorithmName="SHA-512" workbookHashValue="mEJhMJCyKgD5eGnZDr3WxQ2h82sI1gLp80TDtWbGBHX9C/OBmbL6fqn9eeGwdrVxyiNR7320mvg3CpH/qaQZ1Q==" workbookSaltValue="pkH+LMYzj7qLkmssxk7BPA==" workbookSpinCount="100000" lockStructure="1"/>
  <bookViews>
    <workbookView xWindow="-120" yWindow="-120" windowWidth="29040" windowHeight="15840" xr2:uid="{AD7DC65B-5BA3-4279-82C7-159179AEEBBF}"/>
  </bookViews>
  <sheets>
    <sheet name="Form 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  <c r="D12" i="2"/>
  <c r="D11" i="2"/>
  <c r="E13" i="2"/>
  <c r="E12" i="2"/>
  <c r="E11" i="2"/>
  <c r="K16" i="2"/>
  <c r="K15" i="2"/>
  <c r="K14" i="2"/>
  <c r="K13" i="2"/>
  <c r="D14" i="2" l="1"/>
  <c r="C14" i="2" l="1"/>
  <c r="F11" i="2" l="1"/>
  <c r="B25" i="2" s="1"/>
  <c r="F13" i="2"/>
  <c r="B27" i="2" s="1"/>
  <c r="F12" i="2"/>
  <c r="B26" i="2" s="1"/>
  <c r="D25" i="2" l="1"/>
  <c r="C25" i="2" s="1"/>
  <c r="D27" i="2" l="1"/>
  <c r="C27" i="2" s="1"/>
  <c r="F14" i="2" l="1"/>
  <c r="B28" i="2" s="1"/>
  <c r="E14" i="2"/>
  <c r="G15" i="2" l="1"/>
  <c r="G16" i="2"/>
  <c r="G17" i="2" l="1"/>
  <c r="G19" i="2" s="1"/>
  <c r="D26" i="2"/>
  <c r="D28" i="2" s="1"/>
  <c r="G20" i="2" l="1"/>
  <c r="C28" i="2"/>
  <c r="C26" i="2"/>
</calcChain>
</file>

<file path=xl/sharedStrings.xml><?xml version="1.0" encoding="utf-8"?>
<sst xmlns="http://schemas.openxmlformats.org/spreadsheetml/2006/main" count="49" uniqueCount="45">
  <si>
    <t>Construction</t>
  </si>
  <si>
    <t>Planning (0-10% plans)</t>
  </si>
  <si>
    <t>Design (15-65% plans)</t>
  </si>
  <si>
    <t>ROW (75-95% plans)</t>
  </si>
  <si>
    <t>Construction (100% plans)</t>
  </si>
  <si>
    <t>Contingency</t>
  </si>
  <si>
    <t>Total Request Amount:</t>
  </si>
  <si>
    <t>Total</t>
  </si>
  <si>
    <t>Project Name:</t>
  </si>
  <si>
    <t>Contingencies</t>
  </si>
  <si>
    <t>Right-of-Way</t>
  </si>
  <si>
    <t>Preliminary Eng.</t>
  </si>
  <si>
    <t>Notes and Instructions:</t>
  </si>
  <si>
    <t>Funding Phase</t>
  </si>
  <si>
    <t>Date:</t>
  </si>
  <si>
    <t>Federal Amount</t>
  </si>
  <si>
    <t>Local Amount</t>
  </si>
  <si>
    <t>PE</t>
  </si>
  <si>
    <t>ROW</t>
  </si>
  <si>
    <t xml:space="preserve">CON </t>
  </si>
  <si>
    <t>Project Total</t>
  </si>
  <si>
    <t>FY 2026</t>
  </si>
  <si>
    <t>FY 2027</t>
  </si>
  <si>
    <t>FY 2028</t>
  </si>
  <si>
    <t>FY 2029</t>
  </si>
  <si>
    <t>FY 2030</t>
  </si>
  <si>
    <t>Inflation Amount</t>
  </si>
  <si>
    <t>Total Project Cost</t>
  </si>
  <si>
    <t>Project Estimate</t>
  </si>
  <si>
    <t>Fiscal Year</t>
  </si>
  <si>
    <t>Inflation Multiplier</t>
  </si>
  <si>
    <t>Percentage</t>
  </si>
  <si>
    <t xml:space="preserve">WMPO FY 2026 to FY 2030 Call for Projects </t>
  </si>
  <si>
    <t>2. Local match should be at least 20%</t>
  </si>
  <si>
    <t>3. Must be prepared by a licensed Professional Engineer (PE) or a Project Management Professional (PMP) in the State of North Carolina</t>
  </si>
  <si>
    <t xml:space="preserve">1. Please enter information in yellow cells only </t>
  </si>
  <si>
    <t>4. An NCDOT project administration fee of 10% of the total project cost will be calculated</t>
  </si>
  <si>
    <t>Current Project Phase:</t>
  </si>
  <si>
    <t>NCDOT Administration Fee</t>
  </si>
  <si>
    <t>Local Match Percentage</t>
  </si>
  <si>
    <t>Local Match Amount</t>
  </si>
  <si>
    <t>For WMPO Staff Use Only</t>
  </si>
  <si>
    <t>Inflation and Contingency Calculator</t>
  </si>
  <si>
    <t>Anticipated Fiscal Year                 (Oct 1 - Sept 30)</t>
  </si>
  <si>
    <t>Inflation Percentages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</si>
</sst>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_(&quot;$&quot;* #,##0_);_(&quot;$&quot;* \(#,##0\);_(&quot;$&quot;* &quot;-&quot;?_);_(@_)"/>
    <numFmt numFmtId="167" formatCode="0.000"/>
    <numFmt numFmtId="168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i/>
      <sz val="11"/>
      <color theme="3" tint="0.7999816888943144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19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0" fillId="2" borderId="1" xfId="1" applyNumberFormat="1" applyFont="1" applyFill="1" applyBorder="1" applyAlignment="1" applyProtection="1">
      <alignment vertical="center"/>
      <protection locked="0"/>
    </xf>
    <xf numFmtId="164" fontId="0" fillId="0" borderId="1" xfId="1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165" fontId="0" fillId="2" borderId="15" xfId="2" applyNumberFormat="1" applyFont="1" applyFill="1" applyBorder="1" applyAlignment="1" applyProtection="1">
      <alignment vertical="center"/>
      <protection locked="0"/>
    </xf>
    <xf numFmtId="9" fontId="3" fillId="0" borderId="0" xfId="2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164" fontId="0" fillId="0" borderId="1" xfId="1" applyNumberFormat="1" applyFont="1" applyFill="1" applyBorder="1" applyAlignment="1" applyProtection="1">
      <alignment vertical="center"/>
    </xf>
    <xf numFmtId="164" fontId="0" fillId="0" borderId="15" xfId="1" applyNumberFormat="1" applyFont="1" applyFill="1" applyBorder="1" applyAlignment="1" applyProtection="1">
      <alignment vertical="center"/>
    </xf>
    <xf numFmtId="164" fontId="0" fillId="0" borderId="15" xfId="1" applyNumberFormat="1" applyFont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9" fontId="11" fillId="0" borderId="0" xfId="2" applyFont="1" applyAlignment="1" applyProtection="1">
      <alignment vertical="center"/>
    </xf>
    <xf numFmtId="0" fontId="18" fillId="0" borderId="1" xfId="3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6" fillId="0" borderId="1" xfId="3" applyFont="1" applyBorder="1" applyAlignment="1">
      <alignment horizontal="center" vertical="center"/>
    </xf>
    <xf numFmtId="9" fontId="16" fillId="0" borderId="1" xfId="3" applyNumberFormat="1" applyFont="1" applyBorder="1" applyAlignment="1">
      <alignment horizontal="center" vertical="center"/>
    </xf>
    <xf numFmtId="10" fontId="16" fillId="0" borderId="1" xfId="0" applyNumberFormat="1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9" fontId="16" fillId="0" borderId="0" xfId="3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9" fontId="6" fillId="0" borderId="1" xfId="2" applyFont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11" fillId="4" borderId="0" xfId="0" applyFont="1" applyFill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/>
    </xf>
    <xf numFmtId="0" fontId="0" fillId="5" borderId="19" xfId="0" applyFill="1" applyBorder="1" applyAlignment="1">
      <alignment vertical="center"/>
    </xf>
    <xf numFmtId="0" fontId="7" fillId="5" borderId="16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16" fillId="5" borderId="18" xfId="0" applyFont="1" applyFill="1" applyBorder="1" applyAlignment="1">
      <alignment vertical="center"/>
    </xf>
    <xf numFmtId="0" fontId="16" fillId="5" borderId="0" xfId="0" applyFont="1" applyFill="1" applyAlignment="1">
      <alignment vertical="center" wrapText="1"/>
    </xf>
    <xf numFmtId="0" fontId="16" fillId="5" borderId="19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center"/>
    </xf>
    <xf numFmtId="0" fontId="6" fillId="5" borderId="19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8" fillId="5" borderId="0" xfId="0" applyFont="1" applyFill="1" applyAlignment="1">
      <alignment horizontal="center" vertical="center" wrapText="1"/>
    </xf>
    <xf numFmtId="164" fontId="0" fillId="0" borderId="15" xfId="0" applyNumberFormat="1" applyBorder="1" applyAlignment="1">
      <alignment vertical="center"/>
    </xf>
    <xf numFmtId="164" fontId="10" fillId="3" borderId="15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0" fontId="15" fillId="5" borderId="6" xfId="0" applyFont="1" applyFill="1" applyBorder="1" applyAlignment="1">
      <alignment vertical="center"/>
    </xf>
    <xf numFmtId="0" fontId="15" fillId="5" borderId="0" xfId="0" applyFont="1" applyFill="1" applyAlignment="1">
      <alignment vertical="center"/>
    </xf>
    <xf numFmtId="0" fontId="15" fillId="5" borderId="19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  <xf numFmtId="166" fontId="4" fillId="5" borderId="1" xfId="0" applyNumberFormat="1" applyFont="1" applyFill="1" applyBorder="1" applyAlignment="1">
      <alignment vertical="center"/>
    </xf>
    <xf numFmtId="166" fontId="4" fillId="5" borderId="8" xfId="0" applyNumberFormat="1" applyFont="1" applyFill="1" applyBorder="1" applyAlignment="1">
      <alignment vertical="center"/>
    </xf>
    <xf numFmtId="0" fontId="0" fillId="5" borderId="22" xfId="0" applyFill="1" applyBorder="1" applyAlignment="1">
      <alignment horizontal="center" vertical="center"/>
    </xf>
    <xf numFmtId="166" fontId="4" fillId="5" borderId="22" xfId="0" applyNumberFormat="1" applyFont="1" applyFill="1" applyBorder="1" applyAlignment="1">
      <alignment vertical="center"/>
    </xf>
    <xf numFmtId="166" fontId="4" fillId="5" borderId="31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vertical="center"/>
    </xf>
    <xf numFmtId="164" fontId="0" fillId="5" borderId="22" xfId="0" applyNumberForma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2" borderId="32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4" fontId="0" fillId="0" borderId="8" xfId="1" applyNumberFormat="1" applyFont="1" applyBorder="1" applyAlignment="1" applyProtection="1">
      <alignment horizontal="center" vertical="center"/>
    </xf>
    <xf numFmtId="164" fontId="0" fillId="0" borderId="13" xfId="1" applyNumberFormat="1" applyFont="1" applyBorder="1" applyAlignment="1" applyProtection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3" xr:uid="{6D067E19-E4E9-4EA6-BA18-BD4974E6BCD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DE6DA-220E-4F18-AEE6-5372A710787A}">
  <sheetPr>
    <pageSetUpPr fitToPage="1"/>
  </sheetPr>
  <dimension ref="A1:P28"/>
  <sheetViews>
    <sheetView showGridLines="0" tabSelected="1" zoomScale="90" zoomScaleNormal="90" workbookViewId="0">
      <selection activeCell="A11" sqref="A11"/>
    </sheetView>
  </sheetViews>
  <sheetFormatPr defaultColWidth="9.140625" defaultRowHeight="15" x14ac:dyDescent="0.25"/>
  <cols>
    <col min="1" max="1" width="26.42578125" style="7" customWidth="1"/>
    <col min="2" max="5" width="23.28515625" style="2" customWidth="1"/>
    <col min="6" max="6" width="16.7109375" style="2" customWidth="1"/>
    <col min="7" max="7" width="20" style="2" customWidth="1"/>
    <col min="8" max="8" width="9.5703125" style="17" customWidth="1"/>
    <col min="9" max="9" width="15.7109375" style="17" customWidth="1"/>
    <col min="10" max="10" width="24.42578125" style="17" customWidth="1"/>
    <col min="11" max="11" width="19.85546875" style="17" customWidth="1"/>
    <col min="12" max="12" width="9.5703125" style="17" customWidth="1"/>
    <col min="13" max="14" width="9.5703125" style="2" customWidth="1"/>
    <col min="15" max="15" width="9.7109375" style="2" customWidth="1"/>
    <col min="16" max="16" width="27.140625" style="2" customWidth="1"/>
    <col min="17" max="16384" width="9.140625" style="2"/>
  </cols>
  <sheetData>
    <row r="1" spans="1:16" ht="18.600000000000001" customHeight="1" x14ac:dyDescent="0.25">
      <c r="A1" s="116" t="s">
        <v>32</v>
      </c>
      <c r="B1" s="117"/>
      <c r="C1" s="117"/>
      <c r="D1" s="117"/>
      <c r="E1" s="117"/>
      <c r="F1" s="117"/>
      <c r="G1" s="118"/>
      <c r="H1" s="16"/>
      <c r="I1" s="16"/>
      <c r="J1" s="16"/>
      <c r="K1" s="16"/>
      <c r="L1" s="16"/>
      <c r="M1" s="1"/>
      <c r="N1" s="1"/>
    </row>
    <row r="2" spans="1:16" ht="17.45" customHeight="1" thickBot="1" x14ac:dyDescent="0.3">
      <c r="A2" s="113" t="s">
        <v>42</v>
      </c>
      <c r="B2" s="114"/>
      <c r="C2" s="114"/>
      <c r="D2" s="114"/>
      <c r="E2" s="114"/>
      <c r="F2" s="114"/>
      <c r="G2" s="115"/>
    </row>
    <row r="3" spans="1:16" ht="27" customHeight="1" x14ac:dyDescent="0.25">
      <c r="A3" s="33" t="s">
        <v>8</v>
      </c>
      <c r="B3" s="90"/>
      <c r="C3" s="90"/>
      <c r="D3" s="90"/>
      <c r="E3" s="90"/>
      <c r="F3" s="90"/>
      <c r="G3" s="90"/>
    </row>
    <row r="4" spans="1:16" x14ac:dyDescent="0.25">
      <c r="A4" s="34" t="s">
        <v>37</v>
      </c>
      <c r="B4" s="88"/>
      <c r="C4" s="89"/>
      <c r="D4" s="35" t="s">
        <v>14</v>
      </c>
      <c r="E4" s="101"/>
      <c r="F4" s="101"/>
      <c r="G4" s="36"/>
    </row>
    <row r="5" spans="1:16" ht="18" customHeight="1" x14ac:dyDescent="0.25">
      <c r="A5" s="37" t="s">
        <v>12</v>
      </c>
      <c r="B5" s="38"/>
      <c r="C5" s="38"/>
      <c r="D5" s="38"/>
      <c r="E5" s="39"/>
      <c r="F5" s="39"/>
      <c r="G5" s="36"/>
    </row>
    <row r="6" spans="1:16" ht="18" customHeight="1" x14ac:dyDescent="0.25">
      <c r="A6" s="40" t="s">
        <v>35</v>
      </c>
      <c r="B6" s="41"/>
      <c r="C6" s="41"/>
      <c r="D6" s="41"/>
      <c r="E6" s="41"/>
      <c r="F6" s="41"/>
      <c r="G6" s="42"/>
    </row>
    <row r="7" spans="1:16" ht="18" customHeight="1" x14ac:dyDescent="0.25">
      <c r="A7" s="43" t="s">
        <v>33</v>
      </c>
      <c r="B7" s="44"/>
      <c r="C7" s="44"/>
      <c r="D7" s="44"/>
      <c r="E7" s="44"/>
      <c r="F7" s="44"/>
      <c r="G7" s="45"/>
    </row>
    <row r="8" spans="1:16" ht="18" customHeight="1" x14ac:dyDescent="0.25">
      <c r="A8" s="43" t="s">
        <v>34</v>
      </c>
      <c r="B8" s="44"/>
      <c r="C8" s="44"/>
      <c r="D8" s="44"/>
      <c r="E8" s="44"/>
      <c r="F8" s="44"/>
      <c r="G8" s="45"/>
    </row>
    <row r="9" spans="1:16" ht="18" customHeight="1" thickBot="1" x14ac:dyDescent="0.3">
      <c r="A9" s="80" t="s">
        <v>36</v>
      </c>
      <c r="B9" s="81"/>
      <c r="C9" s="81"/>
      <c r="D9" s="81"/>
      <c r="E9" s="81"/>
      <c r="F9" s="81"/>
      <c r="G9" s="82"/>
    </row>
    <row r="10" spans="1:16" s="3" customFormat="1" ht="56.45" customHeight="1" x14ac:dyDescent="0.25">
      <c r="A10" s="77" t="s">
        <v>43</v>
      </c>
      <c r="B10" s="78" t="s">
        <v>13</v>
      </c>
      <c r="C10" s="79" t="s">
        <v>28</v>
      </c>
      <c r="D10" s="79" t="s">
        <v>5</v>
      </c>
      <c r="E10" s="78" t="s">
        <v>26</v>
      </c>
      <c r="F10" s="104" t="s">
        <v>20</v>
      </c>
      <c r="G10" s="105"/>
      <c r="H10" s="18"/>
      <c r="I10" s="108" t="s">
        <v>44</v>
      </c>
      <c r="J10" s="109"/>
      <c r="K10" s="110"/>
      <c r="L10" s="18"/>
    </row>
    <row r="11" spans="1:16" ht="19.5" customHeight="1" x14ac:dyDescent="0.25">
      <c r="A11" s="8"/>
      <c r="B11" s="46" t="s">
        <v>11</v>
      </c>
      <c r="C11" s="4"/>
      <c r="D11" s="12">
        <f>IF($B$4=$J$20,C11*$I$20,IF($B$4=$J$21,C11*$I$21,IF($B$4=$J$22,C11*$I$22,IF($B$4=$J$23,C11*$I$23,0))))</f>
        <v>0</v>
      </c>
      <c r="E11" s="5">
        <f>IF(A11=$I$12,C11*($K$12),IF(A11=$I$13,C11*($K$13),IF(A11=$I$14,C11*($K$14),IF(A11=$I$15,C11*($K$15),IF(A11=$I$16,C11*($K$16),0)))))</f>
        <v>0</v>
      </c>
      <c r="F11" s="106">
        <f>C11+D11+E11</f>
        <v>0</v>
      </c>
      <c r="G11" s="107"/>
      <c r="H11" s="19"/>
      <c r="I11" s="20" t="s">
        <v>29</v>
      </c>
      <c r="J11" s="20" t="s">
        <v>31</v>
      </c>
      <c r="K11" s="21" t="s">
        <v>30</v>
      </c>
      <c r="L11" s="22"/>
    </row>
    <row r="12" spans="1:16" ht="19.5" customHeight="1" x14ac:dyDescent="0.25">
      <c r="A12" s="8"/>
      <c r="B12" s="46" t="s">
        <v>10</v>
      </c>
      <c r="C12" s="4"/>
      <c r="D12" s="12">
        <f>IF($B$4=$J$20,C12*$I$20,IF($B$4=$J$21,C12*$I$21,IF($B$4=$J$22,C12*$I$22,IF($B$4=$J$23,C12*$I$23,0))))</f>
        <v>0</v>
      </c>
      <c r="E12" s="5">
        <f>IF(A12=$I$12,C12*($K$12),IF(A12=$I$13,C12*($K$13),IF(A12=$I$14,C12*($K$14),IF(A12=$I$15,C12*($K$15),IF(A12=$I$16,C12*($K$16),0)))))</f>
        <v>0</v>
      </c>
      <c r="F12" s="106">
        <f t="shared" ref="F12:F13" si="0">C12+D12+E12</f>
        <v>0</v>
      </c>
      <c r="G12" s="107"/>
      <c r="H12" s="19"/>
      <c r="I12" s="23" t="s">
        <v>21</v>
      </c>
      <c r="J12" s="24">
        <v>0.03</v>
      </c>
      <c r="K12" s="25">
        <v>0.03</v>
      </c>
      <c r="L12" s="22"/>
    </row>
    <row r="13" spans="1:16" ht="19.5" customHeight="1" x14ac:dyDescent="0.25">
      <c r="A13" s="8"/>
      <c r="B13" s="46" t="s">
        <v>0</v>
      </c>
      <c r="C13" s="4"/>
      <c r="D13" s="12">
        <f>IF($B$4=$J$20,C13*$I$20,IF($B$4=$J$21,C13*$I$21,IF($B$4=$J$22,C13*$I$22,IF($B$4=$J$23,C13*$I$23,0))))</f>
        <v>0</v>
      </c>
      <c r="E13" s="5">
        <f>IF(A13=$I$12,C13*($K$12),IF(A13=$I$13,C13*($K$13),IF(A13=$I$14,C13*($K$14),IF(A13=$I$15,C13*($K$15),IF(A13=$I$16,C13*($K$16),0)))))</f>
        <v>0</v>
      </c>
      <c r="F13" s="106">
        <f t="shared" si="0"/>
        <v>0</v>
      </c>
      <c r="G13" s="107"/>
      <c r="H13" s="19"/>
      <c r="I13" s="23" t="s">
        <v>22</v>
      </c>
      <c r="J13" s="24">
        <v>0.03</v>
      </c>
      <c r="K13" s="25">
        <f>(1+J12)*(1+J13)-1</f>
        <v>6.0899999999999954E-2</v>
      </c>
    </row>
    <row r="14" spans="1:16" ht="19.5" customHeight="1" x14ac:dyDescent="0.25">
      <c r="A14" s="47"/>
      <c r="B14" s="46" t="s">
        <v>7</v>
      </c>
      <c r="C14" s="48">
        <f>SUM(C11:C13)</f>
        <v>0</v>
      </c>
      <c r="D14" s="48">
        <f>SUM(D11:D13)</f>
        <v>0</v>
      </c>
      <c r="E14" s="48">
        <f>SUM(E11:E13)</f>
        <v>0</v>
      </c>
      <c r="F14" s="111">
        <f>SUM(F11:F13)</f>
        <v>0</v>
      </c>
      <c r="G14" s="112"/>
      <c r="H14" s="19"/>
      <c r="I14" s="23" t="s">
        <v>23</v>
      </c>
      <c r="J14" s="24">
        <v>0.03</v>
      </c>
      <c r="K14" s="25">
        <f>(1+K13)*(1+J14)-1</f>
        <v>9.2727000000000004E-2</v>
      </c>
    </row>
    <row r="15" spans="1:16" ht="19.5" customHeight="1" x14ac:dyDescent="0.25">
      <c r="A15" s="49"/>
      <c r="B15" s="50"/>
      <c r="C15" s="50"/>
      <c r="D15" s="50"/>
      <c r="E15" s="102" t="s">
        <v>26</v>
      </c>
      <c r="F15" s="103"/>
      <c r="G15" s="13">
        <f>E14</f>
        <v>0</v>
      </c>
      <c r="H15" s="19"/>
      <c r="I15" s="23" t="s">
        <v>24</v>
      </c>
      <c r="J15" s="24">
        <v>0.03</v>
      </c>
      <c r="K15" s="25">
        <f>(1+K14)*(1+J15)-1</f>
        <v>0.12550881000000014</v>
      </c>
      <c r="O15" s="10"/>
      <c r="P15" s="15"/>
    </row>
    <row r="16" spans="1:16" ht="19.5" customHeight="1" x14ac:dyDescent="0.25">
      <c r="A16" s="49"/>
      <c r="B16" s="50"/>
      <c r="C16" s="50"/>
      <c r="D16" s="50"/>
      <c r="E16" s="51"/>
      <c r="F16" s="52" t="s">
        <v>27</v>
      </c>
      <c r="G16" s="14">
        <f>F14</f>
        <v>0</v>
      </c>
      <c r="H16" s="19"/>
      <c r="I16" s="23" t="s">
        <v>25</v>
      </c>
      <c r="J16" s="24">
        <v>0.03</v>
      </c>
      <c r="K16" s="25">
        <f>(1+K15)*(1+J16)-1</f>
        <v>0.15927407430000007</v>
      </c>
      <c r="O16" s="10"/>
      <c r="P16" s="11"/>
    </row>
    <row r="17" spans="1:14" ht="19.5" customHeight="1" x14ac:dyDescent="0.25">
      <c r="A17" s="93"/>
      <c r="B17" s="94"/>
      <c r="C17" s="94"/>
      <c r="D17" s="95"/>
      <c r="E17" s="51"/>
      <c r="F17" s="52" t="s">
        <v>38</v>
      </c>
      <c r="G17" s="13">
        <f>G16*0.1</f>
        <v>0</v>
      </c>
      <c r="H17" s="19"/>
      <c r="I17" s="26"/>
      <c r="J17" s="27"/>
      <c r="K17" s="28"/>
      <c r="L17" s="11"/>
      <c r="M17" s="6"/>
      <c r="N17" s="6"/>
    </row>
    <row r="18" spans="1:14" ht="19.5" customHeight="1" x14ac:dyDescent="0.25">
      <c r="A18" s="96"/>
      <c r="B18" s="97"/>
      <c r="C18" s="97"/>
      <c r="D18" s="98"/>
      <c r="E18" s="87" t="s">
        <v>39</v>
      </c>
      <c r="F18" s="87"/>
      <c r="G18" s="9">
        <v>0</v>
      </c>
      <c r="H18" s="19"/>
      <c r="I18" s="26"/>
      <c r="J18" s="27"/>
      <c r="K18" s="29"/>
    </row>
    <row r="19" spans="1:14" ht="30" customHeight="1" x14ac:dyDescent="0.25">
      <c r="A19" s="96"/>
      <c r="B19" s="97"/>
      <c r="C19" s="97"/>
      <c r="D19" s="98"/>
      <c r="E19" s="87" t="s">
        <v>40</v>
      </c>
      <c r="F19" s="87"/>
      <c r="G19" s="54">
        <f>(G16+G17)*G18</f>
        <v>0</v>
      </c>
      <c r="H19" s="19"/>
      <c r="I19" s="86" t="s">
        <v>9</v>
      </c>
      <c r="J19" s="86"/>
      <c r="K19" s="29"/>
    </row>
    <row r="20" spans="1:14" ht="19.5" customHeight="1" x14ac:dyDescent="0.25">
      <c r="A20" s="96"/>
      <c r="B20" s="97"/>
      <c r="C20" s="97"/>
      <c r="D20" s="98"/>
      <c r="E20" s="91" t="s">
        <v>6</v>
      </c>
      <c r="F20" s="92"/>
      <c r="G20" s="55">
        <f>(G16+G17)-G19</f>
        <v>0</v>
      </c>
      <c r="H20" s="19"/>
      <c r="I20" s="30">
        <v>0.4</v>
      </c>
      <c r="J20" s="31" t="s">
        <v>1</v>
      </c>
      <c r="K20" s="29"/>
    </row>
    <row r="21" spans="1:14" ht="19.5" customHeight="1" x14ac:dyDescent="0.25">
      <c r="A21" s="96"/>
      <c r="B21" s="97"/>
      <c r="C21" s="97"/>
      <c r="D21" s="97"/>
      <c r="E21" s="56"/>
      <c r="F21" s="57"/>
      <c r="G21" s="58"/>
      <c r="H21" s="19"/>
      <c r="I21" s="30">
        <v>0.3</v>
      </c>
      <c r="J21" s="31" t="s">
        <v>2</v>
      </c>
      <c r="K21" s="29"/>
    </row>
    <row r="22" spans="1:14" ht="19.5" customHeight="1" x14ac:dyDescent="0.25">
      <c r="A22" s="99"/>
      <c r="B22" s="100"/>
      <c r="C22" s="100"/>
      <c r="D22" s="100"/>
      <c r="E22" s="59"/>
      <c r="F22" s="60"/>
      <c r="G22" s="61"/>
      <c r="I22" s="30">
        <v>0.25</v>
      </c>
      <c r="J22" s="31" t="s">
        <v>3</v>
      </c>
      <c r="K22" s="29"/>
    </row>
    <row r="23" spans="1:14" ht="23.45" customHeight="1" x14ac:dyDescent="0.25">
      <c r="A23" s="83" t="s">
        <v>41</v>
      </c>
      <c r="B23" s="84"/>
      <c r="C23" s="84"/>
      <c r="D23" s="85"/>
      <c r="E23" s="59"/>
      <c r="F23" s="60"/>
      <c r="G23" s="61"/>
      <c r="H23" s="32"/>
      <c r="I23" s="30">
        <v>0.1</v>
      </c>
      <c r="J23" s="31" t="s">
        <v>4</v>
      </c>
      <c r="K23" s="32"/>
      <c r="L23" s="32"/>
    </row>
    <row r="24" spans="1:14" x14ac:dyDescent="0.25">
      <c r="A24" s="62" t="s">
        <v>13</v>
      </c>
      <c r="B24" s="63" t="s">
        <v>27</v>
      </c>
      <c r="C24" s="62" t="s">
        <v>15</v>
      </c>
      <c r="D24" s="64" t="s">
        <v>16</v>
      </c>
      <c r="E24" s="65"/>
      <c r="F24" s="39"/>
      <c r="G24" s="61"/>
      <c r="H24" s="32"/>
      <c r="I24" s="32"/>
      <c r="J24" s="32"/>
      <c r="K24" s="32"/>
      <c r="L24" s="32"/>
    </row>
    <row r="25" spans="1:14" ht="20.45" customHeight="1" x14ac:dyDescent="0.25">
      <c r="A25" s="66" t="s">
        <v>17</v>
      </c>
      <c r="B25" s="67">
        <f>F11+(F11*0.1)</f>
        <v>0</v>
      </c>
      <c r="C25" s="68">
        <f>B25-D25</f>
        <v>0</v>
      </c>
      <c r="D25" s="69">
        <f>(B25*G18)</f>
        <v>0</v>
      </c>
      <c r="E25" s="65"/>
      <c r="F25" s="39"/>
      <c r="G25" s="61"/>
      <c r="H25" s="32"/>
      <c r="I25" s="32"/>
      <c r="J25" s="32"/>
      <c r="K25" s="32"/>
      <c r="L25" s="32"/>
    </row>
    <row r="26" spans="1:14" ht="20.45" customHeight="1" x14ac:dyDescent="0.25">
      <c r="A26" s="66" t="s">
        <v>18</v>
      </c>
      <c r="B26" s="67">
        <f>F12+(F12*0.1)</f>
        <v>0</v>
      </c>
      <c r="C26" s="68">
        <f>B26-D26</f>
        <v>0</v>
      </c>
      <c r="D26" s="69">
        <f>(B26*G18)</f>
        <v>0</v>
      </c>
      <c r="E26" s="65"/>
      <c r="F26" s="39"/>
      <c r="G26" s="61"/>
      <c r="H26" s="32"/>
      <c r="I26" s="32"/>
      <c r="J26" s="32"/>
      <c r="K26" s="32"/>
      <c r="L26" s="32"/>
    </row>
    <row r="27" spans="1:14" ht="20.45" customHeight="1" x14ac:dyDescent="0.25">
      <c r="A27" s="66" t="s">
        <v>19</v>
      </c>
      <c r="B27" s="67">
        <f>F13+(F13*0.1)</f>
        <v>0</v>
      </c>
      <c r="C27" s="68">
        <f>B27-D27</f>
        <v>0</v>
      </c>
      <c r="D27" s="69">
        <f>(B27*G18)</f>
        <v>0</v>
      </c>
      <c r="E27" s="65"/>
      <c r="F27" s="53"/>
      <c r="G27" s="61"/>
      <c r="H27" s="32"/>
      <c r="I27" s="32"/>
      <c r="J27" s="32"/>
      <c r="K27" s="32"/>
      <c r="L27" s="32"/>
    </row>
    <row r="28" spans="1:14" ht="20.45" customHeight="1" thickBot="1" x14ac:dyDescent="0.3">
      <c r="A28" s="70" t="s">
        <v>7</v>
      </c>
      <c r="B28" s="76">
        <f>F14+(F14*0.1)</f>
        <v>0</v>
      </c>
      <c r="C28" s="71">
        <f>B28-D28</f>
        <v>0</v>
      </c>
      <c r="D28" s="72">
        <f>SUM(D25:D27)</f>
        <v>0</v>
      </c>
      <c r="E28" s="73"/>
      <c r="F28" s="74"/>
      <c r="G28" s="75"/>
      <c r="H28" s="32"/>
      <c r="I28" s="32"/>
      <c r="J28" s="32"/>
      <c r="K28" s="32"/>
      <c r="L28" s="32"/>
    </row>
  </sheetData>
  <sheetProtection algorithmName="SHA-512" hashValue="0hpVNYozUMjpIdxWM6HS/qhdH9oSUbpF5gUHkJVAwYjgp7TmY+Z2g38ch6fZDhjw81KslDmRdJzSAljXeRnFNw==" saltValue="ctSbTxrudeSz03MDeaoF/w==" spinCount="100000" sheet="1" objects="1" scenarios="1" selectLockedCells="1"/>
  <dataConsolidate/>
  <mergeCells count="18">
    <mergeCell ref="A2:G2"/>
    <mergeCell ref="A1:G1"/>
    <mergeCell ref="A23:D23"/>
    <mergeCell ref="I19:J19"/>
    <mergeCell ref="E19:F19"/>
    <mergeCell ref="B4:C4"/>
    <mergeCell ref="B3:G3"/>
    <mergeCell ref="E20:F20"/>
    <mergeCell ref="E18:F18"/>
    <mergeCell ref="A17:D22"/>
    <mergeCell ref="E4:F4"/>
    <mergeCell ref="E15:F15"/>
    <mergeCell ref="F10:G10"/>
    <mergeCell ref="F11:G11"/>
    <mergeCell ref="F12:G12"/>
    <mergeCell ref="I10:K10"/>
    <mergeCell ref="F13:G13"/>
    <mergeCell ref="F14:G14"/>
  </mergeCells>
  <phoneticPr fontId="14" type="noConversion"/>
  <dataValidations count="2">
    <dataValidation type="list" allowBlank="1" showInputMessage="1" showErrorMessage="1" sqref="A11:A13" xr:uid="{3679AF58-943F-47A8-A3F6-D85ABD145DF7}">
      <formula1>$I$12:$I$16</formula1>
    </dataValidation>
    <dataValidation type="list" allowBlank="1" showInputMessage="1" showErrorMessage="1" sqref="B4:C4" xr:uid="{1AF077C6-7E20-45EA-A848-9D820E7792D1}">
      <formula1>$J$20:$J$23</formula1>
    </dataValidation>
  </dataValidations>
  <pageMargins left="0.7" right="0.7" top="0.75" bottom="0.75" header="0.3" footer="0.3"/>
  <pageSetup scale="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</vt:lpstr>
    </vt:vector>
  </TitlesOfParts>
  <Company>City of Charlotte 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Agustin</dc:creator>
  <cp:lastModifiedBy>Krysden Burden</cp:lastModifiedBy>
  <cp:lastPrinted>2020-08-12T16:22:02Z</cp:lastPrinted>
  <dcterms:created xsi:type="dcterms:W3CDTF">2020-02-03T18:34:17Z</dcterms:created>
  <dcterms:modified xsi:type="dcterms:W3CDTF">2025-06-24T18:47:02Z</dcterms:modified>
</cp:coreProperties>
</file>